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5255" windowHeight="94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13" i="1"/>
  <c r="O14" s="1"/>
  <c r="O6"/>
  <c r="O5"/>
  <c r="O4"/>
  <c r="O3"/>
  <c r="O7" s="1"/>
  <c r="E23"/>
  <c r="E22"/>
  <c r="E14"/>
  <c r="E15" s="1"/>
  <c r="E16" s="1"/>
  <c r="E17" s="1"/>
  <c r="E18" s="1"/>
  <c r="J13"/>
  <c r="J14" s="1"/>
  <c r="E13"/>
  <c r="E10"/>
  <c r="E7"/>
  <c r="J6"/>
  <c r="J5"/>
  <c r="J7"/>
  <c r="J10" s="1"/>
  <c r="J3"/>
  <c r="E6"/>
  <c r="E5"/>
  <c r="E4"/>
  <c r="E3"/>
  <c r="J15" l="1"/>
  <c r="J16" s="1"/>
  <c r="J17" s="1"/>
  <c r="J18" s="1"/>
  <c r="O23"/>
  <c r="O10"/>
  <c r="O15" s="1"/>
  <c r="O16" s="1"/>
  <c r="O17" s="1"/>
  <c r="O18" s="1"/>
  <c r="O22"/>
  <c r="O24" s="1"/>
  <c r="O25" s="1"/>
  <c r="O26" s="1"/>
  <c r="O27" s="1"/>
  <c r="O28" s="1"/>
  <c r="E24"/>
  <c r="E25" s="1"/>
  <c r="E26" s="1"/>
  <c r="E27" s="1"/>
  <c r="E28" s="1"/>
  <c r="J22"/>
  <c r="J23"/>
  <c r="J24" l="1"/>
  <c r="J25" s="1"/>
  <c r="J26" s="1"/>
  <c r="J27" s="1"/>
  <c r="J28" s="1"/>
</calcChain>
</file>

<file path=xl/sharedStrings.xml><?xml version="1.0" encoding="utf-8"?>
<sst xmlns="http://schemas.openxmlformats.org/spreadsheetml/2006/main" count="93" uniqueCount="28">
  <si>
    <t>int</t>
  </si>
  <si>
    <t>qty</t>
  </si>
  <si>
    <t>size</t>
  </si>
  <si>
    <t>total</t>
  </si>
  <si>
    <t>varchar</t>
  </si>
  <si>
    <t>null bitmap</t>
  </si>
  <si>
    <t>row header</t>
  </si>
  <si>
    <t>dci's</t>
  </si>
  <si>
    <t>polling</t>
  </si>
  <si>
    <t>retention</t>
  </si>
  <si>
    <t>seconds</t>
  </si>
  <si>
    <t>days</t>
  </si>
  <si>
    <t># of records per DCI</t>
  </si>
  <si>
    <t>KB</t>
  </si>
  <si>
    <t>MB</t>
  </si>
  <si>
    <t>Bytes</t>
  </si>
  <si>
    <t>GB</t>
  </si>
  <si>
    <t>#of records total</t>
  </si>
  <si>
    <t>Numer of rows per page</t>
  </si>
  <si>
    <t>Clustered Index - 90% fill</t>
  </si>
  <si>
    <t>Pages</t>
  </si>
  <si>
    <t>Table Size</t>
  </si>
  <si>
    <t># of records total</t>
  </si>
  <si>
    <t>Size of data in rows</t>
  </si>
  <si>
    <t>Size of SQL Database</t>
  </si>
  <si>
    <t>Minimum Row size with varchar</t>
  </si>
  <si>
    <t>Average Row size with varchar</t>
  </si>
  <si>
    <t>Row size with int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</si>
</sst>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28"/>
  <sheetViews>
    <sheetView tabSelected="1" workbookViewId="0">
      <selection activeCell="M11" sqref="M11"/>
    </sheetView>
  </sheetViews>
  <sheetFormatPr defaultRowHeight="15"/>
  <cols>
    <col min="2" max="2" width="23.42578125" bestFit="1" customWidth="1"/>
    <col min="5" max="5" width="12" bestFit="1" customWidth="1"/>
    <col min="7" max="7" width="23.42578125" bestFit="1" customWidth="1"/>
    <col min="10" max="10" width="12" bestFit="1" customWidth="1"/>
    <col min="12" max="12" width="23.42578125" bestFit="1" customWidth="1"/>
    <col min="15" max="15" width="12" bestFit="1" customWidth="1"/>
  </cols>
  <sheetData>
    <row r="1" spans="2:16" s="7" customFormat="1">
      <c r="B1" s="22" t="s">
        <v>25</v>
      </c>
      <c r="C1" s="21"/>
      <c r="D1" s="21"/>
      <c r="E1" s="21"/>
      <c r="F1" s="23"/>
      <c r="G1" s="22" t="s">
        <v>26</v>
      </c>
      <c r="H1" s="21"/>
      <c r="I1" s="21"/>
      <c r="J1" s="21"/>
      <c r="K1" s="23"/>
      <c r="L1" s="22" t="s">
        <v>27</v>
      </c>
      <c r="M1" s="21"/>
      <c r="N1" s="21"/>
      <c r="O1" s="21"/>
      <c r="P1" s="23"/>
    </row>
    <row r="2" spans="2:16" s="7" customFormat="1" ht="15.75" thickBot="1">
      <c r="B2" s="8"/>
      <c r="C2" s="9" t="s">
        <v>1</v>
      </c>
      <c r="D2" s="9" t="s">
        <v>2</v>
      </c>
      <c r="E2" s="9" t="s">
        <v>3</v>
      </c>
      <c r="F2" s="10"/>
      <c r="G2" s="8"/>
      <c r="H2" s="9" t="s">
        <v>1</v>
      </c>
      <c r="I2" s="9" t="s">
        <v>2</v>
      </c>
      <c r="J2" s="9" t="s">
        <v>3</v>
      </c>
      <c r="K2" s="10"/>
      <c r="L2" s="8"/>
      <c r="M2" s="9" t="s">
        <v>1</v>
      </c>
      <c r="N2" s="9" t="s">
        <v>2</v>
      </c>
      <c r="O2" s="9" t="s">
        <v>3</v>
      </c>
      <c r="P2" s="10"/>
    </row>
    <row r="3" spans="2:16">
      <c r="B3" s="1" t="s">
        <v>0</v>
      </c>
      <c r="C3" s="2">
        <v>2</v>
      </c>
      <c r="D3" s="2">
        <v>4</v>
      </c>
      <c r="E3" s="2">
        <f>D3*C3</f>
        <v>8</v>
      </c>
      <c r="F3" s="3"/>
      <c r="G3" s="1" t="s">
        <v>0</v>
      </c>
      <c r="H3" s="2">
        <v>2</v>
      </c>
      <c r="I3" s="2">
        <v>4</v>
      </c>
      <c r="J3" s="2">
        <f t="shared" ref="J3:J6" si="0">I3*H3</f>
        <v>8</v>
      </c>
      <c r="K3" s="3"/>
      <c r="L3" s="1" t="s">
        <v>0</v>
      </c>
      <c r="M3" s="2">
        <v>3</v>
      </c>
      <c r="N3" s="2">
        <v>4</v>
      </c>
      <c r="O3" s="2">
        <f>N3*M3</f>
        <v>12</v>
      </c>
      <c r="P3" s="3"/>
    </row>
    <row r="4" spans="2:16">
      <c r="B4" s="4" t="s">
        <v>4</v>
      </c>
      <c r="C4" s="5">
        <v>1</v>
      </c>
      <c r="D4" s="5">
        <v>6</v>
      </c>
      <c r="E4" s="5">
        <f t="shared" ref="E4:E6" si="1">D4*C4</f>
        <v>6</v>
      </c>
      <c r="F4" s="6"/>
      <c r="G4" s="4" t="s">
        <v>4</v>
      </c>
      <c r="H4" s="5">
        <v>1</v>
      </c>
      <c r="I4" s="5">
        <v>40</v>
      </c>
      <c r="J4" s="5">
        <v>65</v>
      </c>
      <c r="K4" s="6"/>
      <c r="L4" s="4" t="s">
        <v>4</v>
      </c>
      <c r="M4" s="5">
        <v>0</v>
      </c>
      <c r="N4" s="5">
        <v>6</v>
      </c>
      <c r="O4" s="5">
        <f t="shared" ref="O4:O6" si="2">N4*M4</f>
        <v>0</v>
      </c>
      <c r="P4" s="6"/>
    </row>
    <row r="5" spans="2:16">
      <c r="B5" s="4" t="s">
        <v>5</v>
      </c>
      <c r="C5" s="5">
        <v>1</v>
      </c>
      <c r="D5" s="5">
        <v>3</v>
      </c>
      <c r="E5" s="5">
        <f t="shared" si="1"/>
        <v>3</v>
      </c>
      <c r="F5" s="6"/>
      <c r="G5" s="4" t="s">
        <v>5</v>
      </c>
      <c r="H5" s="5">
        <v>1</v>
      </c>
      <c r="I5" s="5">
        <v>3</v>
      </c>
      <c r="J5" s="5">
        <f t="shared" si="0"/>
        <v>3</v>
      </c>
      <c r="K5" s="6"/>
      <c r="L5" s="4" t="s">
        <v>5</v>
      </c>
      <c r="M5" s="5">
        <v>1</v>
      </c>
      <c r="N5" s="5">
        <v>3</v>
      </c>
      <c r="O5" s="5">
        <f t="shared" si="2"/>
        <v>3</v>
      </c>
      <c r="P5" s="6"/>
    </row>
    <row r="6" spans="2:16" ht="15.75" thickBot="1">
      <c r="B6" s="4" t="s">
        <v>6</v>
      </c>
      <c r="C6" s="11">
        <v>1</v>
      </c>
      <c r="D6" s="11">
        <v>4</v>
      </c>
      <c r="E6" s="11">
        <f t="shared" si="1"/>
        <v>4</v>
      </c>
      <c r="F6" s="6"/>
      <c r="G6" s="4" t="s">
        <v>6</v>
      </c>
      <c r="H6" s="11">
        <v>1</v>
      </c>
      <c r="I6" s="11">
        <v>4</v>
      </c>
      <c r="J6" s="11">
        <f t="shared" si="0"/>
        <v>4</v>
      </c>
      <c r="K6" s="6"/>
      <c r="L6" s="4" t="s">
        <v>6</v>
      </c>
      <c r="M6" s="11">
        <v>1</v>
      </c>
      <c r="N6" s="11">
        <v>4</v>
      </c>
      <c r="O6" s="11">
        <f t="shared" si="2"/>
        <v>4</v>
      </c>
      <c r="P6" s="6"/>
    </row>
    <row r="7" spans="2:16" ht="15.75" thickTop="1">
      <c r="B7" s="4"/>
      <c r="C7" s="5"/>
      <c r="D7" s="5"/>
      <c r="E7" s="5">
        <f>SUM(E3:E6)</f>
        <v>21</v>
      </c>
      <c r="F7" s="6" t="s">
        <v>15</v>
      </c>
      <c r="G7" s="4"/>
      <c r="H7" s="5"/>
      <c r="I7" s="5"/>
      <c r="J7" s="5">
        <f>SUM(J3:J6)</f>
        <v>80</v>
      </c>
      <c r="K7" s="6" t="s">
        <v>15</v>
      </c>
      <c r="L7" s="4"/>
      <c r="M7" s="5"/>
      <c r="N7" s="5"/>
      <c r="O7" s="5">
        <f>SUM(O3:O6)</f>
        <v>19</v>
      </c>
      <c r="P7" s="6" t="s">
        <v>15</v>
      </c>
    </row>
    <row r="8" spans="2:16">
      <c r="B8" s="4"/>
      <c r="C8" s="5"/>
      <c r="D8" s="5"/>
      <c r="E8" s="5"/>
      <c r="F8" s="6"/>
      <c r="G8" s="4"/>
      <c r="H8" s="5"/>
      <c r="I8" s="5"/>
      <c r="J8" s="5"/>
      <c r="K8" s="6"/>
      <c r="L8" s="4"/>
      <c r="M8" s="5"/>
      <c r="N8" s="5"/>
      <c r="O8" s="5"/>
      <c r="P8" s="6"/>
    </row>
    <row r="9" spans="2:16">
      <c r="B9" s="4"/>
      <c r="C9" s="5"/>
      <c r="D9" s="5"/>
      <c r="E9" s="5"/>
      <c r="F9" s="6"/>
      <c r="G9" s="4"/>
      <c r="H9" s="5"/>
      <c r="I9" s="5"/>
      <c r="J9" s="5"/>
      <c r="K9" s="6"/>
      <c r="L9" s="4"/>
      <c r="M9" s="5"/>
      <c r="N9" s="5"/>
      <c r="O9" s="5"/>
      <c r="P9" s="6"/>
    </row>
    <row r="10" spans="2:16">
      <c r="B10" s="4" t="s">
        <v>7</v>
      </c>
      <c r="C10" s="5">
        <v>1769</v>
      </c>
      <c r="D10" s="5"/>
      <c r="E10" s="5">
        <f>E7</f>
        <v>21</v>
      </c>
      <c r="F10" s="6" t="s">
        <v>15</v>
      </c>
      <c r="G10" s="4" t="s">
        <v>7</v>
      </c>
      <c r="H10" s="5">
        <v>1769</v>
      </c>
      <c r="I10" s="5"/>
      <c r="J10" s="5">
        <f>J7</f>
        <v>80</v>
      </c>
      <c r="K10" s="6" t="s">
        <v>15</v>
      </c>
      <c r="L10" s="4" t="s">
        <v>7</v>
      </c>
      <c r="M10" s="5">
        <v>1769</v>
      </c>
      <c r="N10" s="5"/>
      <c r="O10" s="5">
        <f>O7</f>
        <v>19</v>
      </c>
      <c r="P10" s="6" t="s">
        <v>15</v>
      </c>
    </row>
    <row r="11" spans="2:16">
      <c r="B11" s="4" t="s">
        <v>8</v>
      </c>
      <c r="C11" s="5">
        <v>60</v>
      </c>
      <c r="D11" s="5" t="s">
        <v>10</v>
      </c>
      <c r="E11" s="5"/>
      <c r="F11" s="6"/>
      <c r="G11" s="4" t="s">
        <v>8</v>
      </c>
      <c r="H11" s="5">
        <v>60</v>
      </c>
      <c r="I11" s="5" t="s">
        <v>10</v>
      </c>
      <c r="J11" s="5"/>
      <c r="K11" s="6"/>
      <c r="L11" s="4" t="s">
        <v>8</v>
      </c>
      <c r="M11" s="5">
        <v>60</v>
      </c>
      <c r="N11" s="5" t="s">
        <v>10</v>
      </c>
      <c r="O11" s="5"/>
      <c r="P11" s="6"/>
    </row>
    <row r="12" spans="2:16">
      <c r="B12" s="4" t="s">
        <v>9</v>
      </c>
      <c r="C12" s="5">
        <v>30</v>
      </c>
      <c r="D12" s="5" t="s">
        <v>11</v>
      </c>
      <c r="E12" s="5"/>
      <c r="F12" s="6"/>
      <c r="G12" s="4" t="s">
        <v>9</v>
      </c>
      <c r="H12" s="5">
        <v>30</v>
      </c>
      <c r="I12" s="5" t="s">
        <v>11</v>
      </c>
      <c r="J12" s="5"/>
      <c r="K12" s="6"/>
      <c r="L12" s="4" t="s">
        <v>9</v>
      </c>
      <c r="M12" s="5">
        <v>30</v>
      </c>
      <c r="N12" s="5" t="s">
        <v>11</v>
      </c>
      <c r="O12" s="5"/>
      <c r="P12" s="6"/>
    </row>
    <row r="13" spans="2:16">
      <c r="B13" s="4" t="s">
        <v>12</v>
      </c>
      <c r="C13" s="5"/>
      <c r="D13" s="5"/>
      <c r="E13" s="5">
        <f>C12*60*60*24/C11</f>
        <v>43200</v>
      </c>
      <c r="F13" s="6"/>
      <c r="G13" s="4" t="s">
        <v>12</v>
      </c>
      <c r="H13" s="5"/>
      <c r="I13" s="5"/>
      <c r="J13" s="5">
        <f>H12*60*60*24/H11</f>
        <v>43200</v>
      </c>
      <c r="K13" s="6"/>
      <c r="L13" s="4" t="s">
        <v>12</v>
      </c>
      <c r="M13" s="5"/>
      <c r="N13" s="5"/>
      <c r="O13" s="5">
        <f>M12*60*60*24/M11</f>
        <v>43200</v>
      </c>
      <c r="P13" s="6"/>
    </row>
    <row r="14" spans="2:16">
      <c r="B14" s="4" t="s">
        <v>22</v>
      </c>
      <c r="C14" s="5"/>
      <c r="D14" s="5"/>
      <c r="E14" s="5">
        <f>E13*C10</f>
        <v>76420800</v>
      </c>
      <c r="F14" s="6"/>
      <c r="G14" s="4" t="s">
        <v>22</v>
      </c>
      <c r="H14" s="5"/>
      <c r="I14" s="5"/>
      <c r="J14" s="5">
        <f>J13*H10</f>
        <v>76420800</v>
      </c>
      <c r="K14" s="6"/>
      <c r="L14" s="4" t="s">
        <v>17</v>
      </c>
      <c r="M14" s="5"/>
      <c r="N14" s="5"/>
      <c r="O14" s="5">
        <f>O13*M10</f>
        <v>76420800</v>
      </c>
      <c r="P14" s="6"/>
    </row>
    <row r="15" spans="2:16">
      <c r="B15" s="4" t="s">
        <v>23</v>
      </c>
      <c r="C15" s="5"/>
      <c r="D15" s="5"/>
      <c r="E15" s="5">
        <f>E14*E10</f>
        <v>1604836800</v>
      </c>
      <c r="F15" s="6" t="s">
        <v>15</v>
      </c>
      <c r="G15" s="4" t="s">
        <v>23</v>
      </c>
      <c r="H15" s="5"/>
      <c r="I15" s="5"/>
      <c r="J15" s="5">
        <f>J14*J10</f>
        <v>6113664000</v>
      </c>
      <c r="K15" s="6" t="s">
        <v>15</v>
      </c>
      <c r="L15" s="4" t="s">
        <v>23</v>
      </c>
      <c r="M15" s="5"/>
      <c r="N15" s="5"/>
      <c r="O15" s="5">
        <f>O14*O10</f>
        <v>1451995200</v>
      </c>
      <c r="P15" s="6" t="s">
        <v>15</v>
      </c>
    </row>
    <row r="16" spans="2:16">
      <c r="B16" s="4"/>
      <c r="C16" s="5"/>
      <c r="D16" s="5"/>
      <c r="E16" s="5">
        <f>E15/1024</f>
        <v>1567223.4375</v>
      </c>
      <c r="F16" s="6" t="s">
        <v>13</v>
      </c>
      <c r="G16" s="4"/>
      <c r="H16" s="5"/>
      <c r="I16" s="5"/>
      <c r="J16" s="5">
        <f>J15/1024</f>
        <v>5970375</v>
      </c>
      <c r="K16" s="6" t="s">
        <v>13</v>
      </c>
      <c r="L16" s="4"/>
      <c r="M16" s="5"/>
      <c r="N16" s="5"/>
      <c r="O16" s="5">
        <f>O15/1024</f>
        <v>1417964.0625</v>
      </c>
      <c r="P16" s="6" t="s">
        <v>13</v>
      </c>
    </row>
    <row r="17" spans="2:16">
      <c r="B17" s="4"/>
      <c r="C17" s="5"/>
      <c r="D17" s="5"/>
      <c r="E17" s="5">
        <f>E16/1024</f>
        <v>1530.4916381835937</v>
      </c>
      <c r="F17" s="6" t="s">
        <v>14</v>
      </c>
      <c r="G17" s="4"/>
      <c r="H17" s="5"/>
      <c r="I17" s="5"/>
      <c r="J17" s="5">
        <f>J16/1024</f>
        <v>5830.4443359375</v>
      </c>
      <c r="K17" s="6" t="s">
        <v>14</v>
      </c>
      <c r="L17" s="4"/>
      <c r="M17" s="5"/>
      <c r="N17" s="5"/>
      <c r="O17" s="5">
        <f>O16/1024</f>
        <v>1384.7305297851562</v>
      </c>
      <c r="P17" s="6" t="s">
        <v>14</v>
      </c>
    </row>
    <row r="18" spans="2:16">
      <c r="B18" s="4"/>
      <c r="C18" s="5"/>
      <c r="D18" s="5"/>
      <c r="E18" s="5">
        <f>E17/1024</f>
        <v>1.4946207404136658</v>
      </c>
      <c r="F18" s="6" t="s">
        <v>16</v>
      </c>
      <c r="G18" s="4"/>
      <c r="H18" s="5"/>
      <c r="I18" s="5"/>
      <c r="J18" s="5">
        <f>J17/1024</f>
        <v>5.6937932968139648</v>
      </c>
      <c r="K18" s="6" t="s">
        <v>16</v>
      </c>
      <c r="L18" s="4"/>
      <c r="M18" s="5"/>
      <c r="N18" s="5"/>
      <c r="O18" s="5">
        <f>O17/1024</f>
        <v>1.3522759079933167</v>
      </c>
      <c r="P18" s="6" t="s">
        <v>16</v>
      </c>
    </row>
    <row r="19" spans="2:16">
      <c r="B19" s="4"/>
      <c r="C19" s="5"/>
      <c r="D19" s="5"/>
      <c r="E19" s="5"/>
      <c r="F19" s="6"/>
      <c r="G19" s="4"/>
      <c r="H19" s="5"/>
      <c r="I19" s="5"/>
      <c r="J19" s="5"/>
      <c r="K19" s="6"/>
      <c r="L19" s="4"/>
      <c r="M19" s="5"/>
      <c r="N19" s="5"/>
      <c r="O19" s="5"/>
      <c r="P19" s="6"/>
    </row>
    <row r="20" spans="2:16">
      <c r="B20" s="4"/>
      <c r="C20" s="5"/>
      <c r="D20" s="5"/>
      <c r="E20" s="5"/>
      <c r="F20" s="6"/>
      <c r="G20" s="4"/>
      <c r="H20" s="5"/>
      <c r="I20" s="5"/>
      <c r="J20" s="5"/>
      <c r="K20" s="6"/>
      <c r="L20" s="4"/>
      <c r="M20" s="5"/>
      <c r="N20" s="5"/>
      <c r="O20" s="5"/>
      <c r="P20" s="6"/>
    </row>
    <row r="21" spans="2:16">
      <c r="B21" s="12" t="s">
        <v>24</v>
      </c>
      <c r="C21" s="13"/>
      <c r="D21" s="13"/>
      <c r="E21" s="13"/>
      <c r="F21" s="14"/>
      <c r="G21" s="12" t="s">
        <v>24</v>
      </c>
      <c r="H21" s="13"/>
      <c r="I21" s="13"/>
      <c r="J21" s="13"/>
      <c r="K21" s="14"/>
      <c r="L21" s="12" t="s">
        <v>24</v>
      </c>
      <c r="M21" s="13"/>
      <c r="N21" s="13"/>
      <c r="O21" s="13"/>
      <c r="P21" s="14"/>
    </row>
    <row r="22" spans="2:16">
      <c r="B22" s="15" t="s">
        <v>18</v>
      </c>
      <c r="C22" s="16"/>
      <c r="D22" s="16"/>
      <c r="E22" s="16">
        <f>ROUNDUP((8096/(E7+2)),0)</f>
        <v>352</v>
      </c>
      <c r="F22" s="17"/>
      <c r="G22" s="15" t="s">
        <v>18</v>
      </c>
      <c r="H22" s="16"/>
      <c r="I22" s="16"/>
      <c r="J22" s="16">
        <f>ROUNDUP((8096/(J7+2)),0)</f>
        <v>99</v>
      </c>
      <c r="K22" s="17"/>
      <c r="L22" s="15" t="s">
        <v>18</v>
      </c>
      <c r="M22" s="16"/>
      <c r="N22" s="16"/>
      <c r="O22" s="16">
        <f>ROUNDUP((8096/(O7+2)),0)</f>
        <v>386</v>
      </c>
      <c r="P22" s="17"/>
    </row>
    <row r="23" spans="2:16">
      <c r="B23" s="15" t="s">
        <v>19</v>
      </c>
      <c r="C23" s="16"/>
      <c r="D23" s="16"/>
      <c r="E23" s="16">
        <f>ROUNDDOWN(8096*((100-90)/100)/(E7+2),0)</f>
        <v>35</v>
      </c>
      <c r="F23" s="17"/>
      <c r="G23" s="15" t="s">
        <v>19</v>
      </c>
      <c r="H23" s="16"/>
      <c r="I23" s="16"/>
      <c r="J23" s="16">
        <f>ROUNDDOWN(8096*((100-90)/100)/(J7+2),0)</f>
        <v>9</v>
      </c>
      <c r="K23" s="17"/>
      <c r="L23" s="15" t="s">
        <v>19</v>
      </c>
      <c r="M23" s="16"/>
      <c r="N23" s="16"/>
      <c r="O23" s="16">
        <f>ROUNDDOWN(8096*((100-90)/100)/(O7+2),0)</f>
        <v>38</v>
      </c>
      <c r="P23" s="17"/>
    </row>
    <row r="24" spans="2:16">
      <c r="B24" s="15" t="s">
        <v>20</v>
      </c>
      <c r="C24" s="16"/>
      <c r="D24" s="16"/>
      <c r="E24" s="16">
        <f>ROUNDUP(E14/(E22-E23),0)</f>
        <v>241076</v>
      </c>
      <c r="F24" s="17"/>
      <c r="G24" s="15" t="s">
        <v>20</v>
      </c>
      <c r="H24" s="16"/>
      <c r="I24" s="16"/>
      <c r="J24" s="16">
        <f>ROUNDUP(J14/(J22-J23),0)</f>
        <v>849120</v>
      </c>
      <c r="K24" s="17"/>
      <c r="L24" s="15" t="s">
        <v>20</v>
      </c>
      <c r="M24" s="16"/>
      <c r="N24" s="16"/>
      <c r="O24" s="16">
        <f>ROUNDUP(O14/(O22-O23),0)</f>
        <v>219600</v>
      </c>
      <c r="P24" s="17"/>
    </row>
    <row r="25" spans="2:16">
      <c r="B25" s="15" t="s">
        <v>21</v>
      </c>
      <c r="C25" s="16"/>
      <c r="D25" s="16"/>
      <c r="E25" s="16">
        <f>E24*8192</f>
        <v>1974894592</v>
      </c>
      <c r="F25" s="17" t="s">
        <v>15</v>
      </c>
      <c r="G25" s="15" t="s">
        <v>21</v>
      </c>
      <c r="H25" s="16"/>
      <c r="I25" s="16"/>
      <c r="J25" s="16">
        <f>J24*8192</f>
        <v>6955991040</v>
      </c>
      <c r="K25" s="17" t="s">
        <v>15</v>
      </c>
      <c r="L25" s="15" t="s">
        <v>21</v>
      </c>
      <c r="M25" s="16"/>
      <c r="N25" s="16"/>
      <c r="O25" s="16">
        <f>O24*8192</f>
        <v>1798963200</v>
      </c>
      <c r="P25" s="17" t="s">
        <v>15</v>
      </c>
    </row>
    <row r="26" spans="2:16">
      <c r="B26" s="15"/>
      <c r="C26" s="16"/>
      <c r="D26" s="16"/>
      <c r="E26" s="16">
        <f>E25/1024</f>
        <v>1928608</v>
      </c>
      <c r="F26" s="17" t="s">
        <v>13</v>
      </c>
      <c r="G26" s="15"/>
      <c r="H26" s="16"/>
      <c r="I26" s="16"/>
      <c r="J26" s="16">
        <f>J25/1024</f>
        <v>6792960</v>
      </c>
      <c r="K26" s="17" t="s">
        <v>13</v>
      </c>
      <c r="L26" s="15"/>
      <c r="M26" s="16"/>
      <c r="N26" s="16"/>
      <c r="O26" s="16">
        <f>O25/1024</f>
        <v>1756800</v>
      </c>
      <c r="P26" s="17" t="s">
        <v>13</v>
      </c>
    </row>
    <row r="27" spans="2:16">
      <c r="B27" s="15"/>
      <c r="C27" s="16"/>
      <c r="D27" s="16"/>
      <c r="E27" s="16">
        <f>E26/1024</f>
        <v>1883.40625</v>
      </c>
      <c r="F27" s="17" t="s">
        <v>14</v>
      </c>
      <c r="G27" s="15"/>
      <c r="H27" s="16"/>
      <c r="I27" s="16"/>
      <c r="J27" s="16">
        <f>J26/1024</f>
        <v>6633.75</v>
      </c>
      <c r="K27" s="17" t="s">
        <v>14</v>
      </c>
      <c r="L27" s="15"/>
      <c r="M27" s="16"/>
      <c r="N27" s="16"/>
      <c r="O27" s="16">
        <f>O26/1024</f>
        <v>1715.625</v>
      </c>
      <c r="P27" s="17" t="s">
        <v>14</v>
      </c>
    </row>
    <row r="28" spans="2:16" ht="15.75" thickBot="1">
      <c r="B28" s="18"/>
      <c r="C28" s="19"/>
      <c r="D28" s="19"/>
      <c r="E28" s="19">
        <f>E27/1024</f>
        <v>1.839263916015625</v>
      </c>
      <c r="F28" s="20" t="s">
        <v>16</v>
      </c>
      <c r="G28" s="18"/>
      <c r="H28" s="19"/>
      <c r="I28" s="19"/>
      <c r="J28" s="19">
        <f>J27/1024</f>
        <v>6.478271484375</v>
      </c>
      <c r="K28" s="20" t="s">
        <v>16</v>
      </c>
      <c r="L28" s="18"/>
      <c r="M28" s="19"/>
      <c r="N28" s="19"/>
      <c r="O28" s="19">
        <f>O27/1024</f>
        <v>1.6754150390625</v>
      </c>
      <c r="P28" s="20" t="s">
        <v>16</v>
      </c>
    </row>
  </sheetData>
  <mergeCells count="6">
    <mergeCell ref="B21:F21"/>
    <mergeCell ref="G21:K21"/>
    <mergeCell ref="L21:P21"/>
    <mergeCell ref="B1:F1"/>
    <mergeCell ref="G1:K1"/>
    <mergeCell ref="L1:P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Hammond</dc:creator>
  <cp:lastModifiedBy>Kevin Hammond</cp:lastModifiedBy>
  <dcterms:created xsi:type="dcterms:W3CDTF">2008-02-05T16:18:38Z</dcterms:created>
  <dcterms:modified xsi:type="dcterms:W3CDTF">2008-02-05T16:58:30Z</dcterms:modified>
</cp:coreProperties>
</file>